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ýsledky celkem" sheetId="1" r:id="rId4"/>
    <sheet state="visible" name="Mokrá" sheetId="2" r:id="rId5"/>
    <sheet state="visible" name="Cyklo" sheetId="3" r:id="rId6"/>
    <sheet state="visible" name="Náručová výzva" sheetId="4" r:id="rId7"/>
    <sheet state="visible" name="Tajná 1. kolo" sheetId="5" r:id="rId8"/>
    <sheet state="visible" name="Tajná - pavouk" sheetId="6" r:id="rId9"/>
  </sheets>
  <definedNames>
    <definedName name="matrix">Cyklo!$V$3:$W$10</definedName>
    <definedName hidden="1" localSheetId="1" name="_xlnm._FilterDatabase">'Mokrá'!$A$1:$C$19</definedName>
    <definedName hidden="1" localSheetId="3" name="_xlnm._FilterDatabase">'Náručová výzva'!$A$1:$B$19</definedName>
    <definedName hidden="1" localSheetId="0" name="_xlnm._FilterDatabase">'Výsledky celkem'!$A$2:$E$20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P17">
      <text>
        <t xml:space="preserve">80b penalizace</t>
      </text>
    </comment>
  </commentList>
</comments>
</file>

<file path=xl/sharedStrings.xml><?xml version="1.0" encoding="utf-8"?>
<sst xmlns="http://schemas.openxmlformats.org/spreadsheetml/2006/main" count="200" uniqueCount="75">
  <si>
    <t>Tým</t>
  </si>
  <si>
    <t>Váhy</t>
  </si>
  <si>
    <t>Cykloetapa</t>
  </si>
  <si>
    <t>Čas</t>
  </si>
  <si>
    <t>Body</t>
  </si>
  <si>
    <t>Placka Finta</t>
  </si>
  <si>
    <t>A</t>
  </si>
  <si>
    <t>1:57,37</t>
  </si>
  <si>
    <t>B</t>
  </si>
  <si>
    <t>C</t>
  </si>
  <si>
    <t>D</t>
  </si>
  <si>
    <t>E</t>
  </si>
  <si>
    <t>F</t>
  </si>
  <si>
    <t>G</t>
  </si>
  <si>
    <t>sloupce</t>
  </si>
  <si>
    <t>řádky</t>
  </si>
  <si>
    <t>Cyklo</t>
  </si>
  <si>
    <t>Vodní</t>
  </si>
  <si>
    <t>Cklo</t>
  </si>
  <si>
    <t>Tajná</t>
  </si>
  <si>
    <t>Sum</t>
  </si>
  <si>
    <t>Hroší Gang</t>
  </si>
  <si>
    <t>Náruč</t>
  </si>
  <si>
    <t>Celkem Cyklo</t>
  </si>
  <si>
    <t>Počet Kontrol</t>
  </si>
  <si>
    <t>Nakrmené kremrole</t>
  </si>
  <si>
    <t>2:00,72</t>
  </si>
  <si>
    <t>Krychle</t>
  </si>
  <si>
    <t>2:13,27</t>
  </si>
  <si>
    <t>MARMA team</t>
  </si>
  <si>
    <t>2:15,32</t>
  </si>
  <si>
    <t>Lumpík</t>
  </si>
  <si>
    <t>2:17,56</t>
  </si>
  <si>
    <t>Itadakimasu</t>
  </si>
  <si>
    <t>2:31,36</t>
  </si>
  <si>
    <t>Chipmunkové</t>
  </si>
  <si>
    <t>2:32,11</t>
  </si>
  <si>
    <t>Slečna Bára s doprovodem</t>
  </si>
  <si>
    <t>2:32,61</t>
  </si>
  <si>
    <t>2:42,23</t>
  </si>
  <si>
    <t>Černí</t>
  </si>
  <si>
    <t>2:47,24</t>
  </si>
  <si>
    <t>Koherrence</t>
  </si>
  <si>
    <t>2:49,17</t>
  </si>
  <si>
    <t>RotSport</t>
  </si>
  <si>
    <t>2:51,70</t>
  </si>
  <si>
    <t>SmarTeam</t>
  </si>
  <si>
    <t>2:51,94</t>
  </si>
  <si>
    <t>Gištiribiligi</t>
  </si>
  <si>
    <t>2:57,70</t>
  </si>
  <si>
    <t>DOM i NIKA</t>
  </si>
  <si>
    <t>3:08,84</t>
  </si>
  <si>
    <t>Duté hlavy</t>
  </si>
  <si>
    <t>3:10,53</t>
  </si>
  <si>
    <t>Neonovi</t>
  </si>
  <si>
    <t>3:28,03</t>
  </si>
  <si>
    <t>Vozíčkáři</t>
  </si>
  <si>
    <t>Celkem</t>
  </si>
  <si>
    <t>Zisk 1</t>
  </si>
  <si>
    <t>Zisk 2</t>
  </si>
  <si>
    <t>Team</t>
  </si>
  <si>
    <t>Součet</t>
  </si>
  <si>
    <t>Duté Hlavy</t>
  </si>
  <si>
    <t>ItadaKimasu</t>
  </si>
  <si>
    <t>Hroší gang</t>
  </si>
  <si>
    <t>Dom i Nika</t>
  </si>
  <si>
    <t>Rot sport</t>
  </si>
  <si>
    <t>1.
Hroší gang</t>
  </si>
  <si>
    <t>rozstřel</t>
  </si>
  <si>
    <t>Marma Team</t>
  </si>
  <si>
    <t>postup do semifinále</t>
  </si>
  <si>
    <t>2.
Chipmunkové</t>
  </si>
  <si>
    <t>Boj o 3.</t>
  </si>
  <si>
    <t>3. Neonovi</t>
  </si>
  <si>
    <t>Slečna bára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</si>
</sst>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color theme="1"/>
      <name val="Arial"/>
    </font>
    <font>
      <b/>
      <color theme="1"/>
      <name val="Arial"/>
    </font>
    <font>
      <b/>
      <color rgb="FFFF0000"/>
      <name val="Arial"/>
    </font>
    <font>
      <b/>
      <sz val="12.0"/>
      <color theme="1"/>
      <name val="Arial"/>
    </font>
    <font/>
    <font>
      <color rgb="FFCC4125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D0E0E3"/>
        <bgColor rgb="FFD0E0E3"/>
      </patternFill>
    </fill>
    <fill>
      <patternFill patternType="solid">
        <fgColor rgb="FF9FC5E8"/>
        <bgColor rgb="FF9FC5E8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</border>
    <border>
      <right style="thick">
        <color rgb="FF000000"/>
      </right>
    </border>
    <border>
      <left style="thin">
        <color rgb="FF000000"/>
      </left>
      <bottom style="thick">
        <color rgb="FF000000"/>
      </bottom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</border>
    <border>
      <bottom style="thick">
        <color rgb="FFFF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0" fillId="2" fontId="2" numFmtId="0" xfId="0" applyAlignment="1" applyFont="1">
      <alignment readingOrder="0"/>
    </xf>
    <xf borderId="1" fillId="0" fontId="2" numFmtId="0" xfId="0" applyAlignment="1" applyBorder="1" applyFont="1">
      <alignment vertical="bottom"/>
    </xf>
    <xf borderId="0" fillId="2" fontId="1" numFmtId="0" xfId="0" applyAlignment="1" applyFont="1">
      <alignment horizontal="center" readingOrder="0"/>
    </xf>
    <xf borderId="1" fillId="0" fontId="2" numFmtId="0" xfId="0" applyAlignment="1" applyBorder="1" applyFont="1">
      <alignment readingOrder="0"/>
    </xf>
    <xf borderId="0" fillId="2" fontId="1" numFmtId="0" xfId="0" applyAlignment="1" applyFont="1">
      <alignment horizontal="right" readingOrder="0"/>
    </xf>
    <xf borderId="0" fillId="2" fontId="1" numFmtId="0" xfId="0" applyFont="1"/>
    <xf borderId="1" fillId="2" fontId="1" numFmtId="0" xfId="0" applyAlignment="1" applyBorder="1" applyFont="1">
      <alignment horizontal="center" readingOrder="0"/>
    </xf>
    <xf borderId="0" fillId="2" fontId="3" numFmtId="0" xfId="0" applyAlignment="1" applyFont="1">
      <alignment readingOrder="0" vertical="bottom"/>
    </xf>
    <xf borderId="0" fillId="2" fontId="1" numFmtId="0" xfId="0" applyAlignment="1" applyFont="1">
      <alignment readingOrder="0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1" numFmtId="0" xfId="0" applyAlignment="1" applyBorder="1" applyFill="1" applyFont="1">
      <alignment readingOrder="0"/>
    </xf>
    <xf borderId="1" fillId="5" fontId="1" numFmtId="0" xfId="0" applyAlignment="1" applyBorder="1" applyFill="1" applyFont="1">
      <alignment readingOrder="0"/>
    </xf>
    <xf borderId="1" fillId="4" fontId="1" numFmtId="0" xfId="0" applyAlignment="1" applyBorder="1" applyFont="1">
      <alignment horizontal="right" vertical="bottom"/>
    </xf>
    <xf borderId="1" fillId="0" fontId="2" numFmtId="0" xfId="0" applyBorder="1" applyFont="1"/>
    <xf borderId="1" fillId="0" fontId="1" numFmtId="0" xfId="0" applyAlignment="1" applyBorder="1" applyFont="1">
      <alignment horizontal="right" vertical="bottom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1" numFmtId="0" xfId="0" applyBorder="1" applyFont="1"/>
    <xf borderId="0" fillId="0" fontId="1" numFmtId="0" xfId="0" applyAlignment="1" applyFont="1">
      <alignment readingOrder="0"/>
    </xf>
    <xf borderId="1" fillId="2" fontId="2" numFmtId="0" xfId="0" applyAlignment="1" applyBorder="1" applyFont="1">
      <alignment readingOrder="0"/>
    </xf>
    <xf borderId="1" fillId="2" fontId="1" numFmtId="0" xfId="0" applyAlignment="1" applyBorder="1" applyFont="1">
      <alignment vertical="bottom"/>
    </xf>
    <xf borderId="2" fillId="0" fontId="4" numFmtId="0" xfId="0" applyAlignment="1" applyBorder="1" applyFont="1">
      <alignment horizontal="center" vertical="center"/>
    </xf>
    <xf borderId="3" fillId="2" fontId="1" numFmtId="0" xfId="0" applyAlignment="1" applyBorder="1" applyFont="1">
      <alignment vertical="bottom"/>
    </xf>
    <xf borderId="4" fillId="6" fontId="4" numFmtId="0" xfId="0" applyAlignment="1" applyBorder="1" applyFill="1" applyFont="1">
      <alignment horizontal="center" vertical="center"/>
    </xf>
    <xf borderId="5" fillId="0" fontId="1" numFmtId="0" xfId="0" applyAlignment="1" applyBorder="1" applyFont="1">
      <alignment vertical="bottom"/>
    </xf>
    <xf borderId="6" fillId="6" fontId="1" numFmtId="0" xfId="0" applyAlignment="1" applyBorder="1" applyFont="1">
      <alignment vertical="center"/>
    </xf>
    <xf borderId="1" fillId="5" fontId="1" numFmtId="0" xfId="0" applyBorder="1" applyFont="1"/>
    <xf borderId="6" fillId="6" fontId="4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right" vertical="bottom"/>
    </xf>
    <xf borderId="8" fillId="6" fontId="1" numFmtId="0" xfId="0" applyAlignment="1" applyBorder="1" applyFont="1">
      <alignment vertical="center"/>
    </xf>
    <xf borderId="9" fillId="0" fontId="4" numFmtId="0" xfId="0" applyAlignment="1" applyBorder="1" applyFont="1">
      <alignment horizontal="center" vertical="center"/>
    </xf>
    <xf borderId="0" fillId="6" fontId="4" numFmtId="0" xfId="0" applyAlignment="1" applyFont="1">
      <alignment horizontal="center" vertical="center"/>
    </xf>
    <xf borderId="7" fillId="0" fontId="1" numFmtId="0" xfId="0" applyAlignment="1" applyBorder="1" applyFont="1">
      <alignment vertical="bottom"/>
    </xf>
    <xf borderId="10" fillId="3" fontId="4" numFmtId="0" xfId="0" applyAlignment="1" applyBorder="1" applyFont="1">
      <alignment horizontal="center" vertical="center"/>
    </xf>
    <xf borderId="1" fillId="0" fontId="1" numFmtId="0" xfId="0" applyAlignment="1" applyBorder="1" applyFont="1">
      <alignment readingOrder="0" vertical="bottom"/>
    </xf>
    <xf borderId="0" fillId="7" fontId="4" numFmtId="0" xfId="0" applyAlignment="1" applyFill="1" applyFont="1">
      <alignment horizontal="center" vertical="center"/>
    </xf>
    <xf borderId="11" fillId="6" fontId="1" numFmtId="0" xfId="0" applyAlignment="1" applyBorder="1" applyFont="1">
      <alignment vertical="center"/>
    </xf>
    <xf borderId="1" fillId="0" fontId="1" numFmtId="0" xfId="0" applyAlignment="1" applyBorder="1" applyFont="1">
      <alignment vertical="bottom"/>
    </xf>
    <xf borderId="12" fillId="6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center"/>
    </xf>
    <xf borderId="13" fillId="6" fontId="1" numFmtId="0" xfId="0" applyAlignment="1" applyBorder="1" applyFont="1">
      <alignment vertical="center"/>
    </xf>
    <xf borderId="14" fillId="6" fontId="4" numFmtId="0" xfId="0" applyAlignment="1" applyBorder="1" applyFont="1">
      <alignment horizontal="center" vertical="center"/>
    </xf>
    <xf borderId="9" fillId="0" fontId="5" numFmtId="0" xfId="0" applyBorder="1" applyFont="1"/>
    <xf borderId="10" fillId="0" fontId="4" numFmtId="0" xfId="0" applyAlignment="1" applyBorder="1" applyFont="1">
      <alignment horizontal="center" vertical="center"/>
    </xf>
    <xf borderId="4" fillId="6" fontId="1" numFmtId="0" xfId="0" applyAlignment="1" applyBorder="1" applyFont="1">
      <alignment vertical="center"/>
    </xf>
    <xf borderId="7" fillId="0" fontId="1" numFmtId="0" xfId="0" applyAlignment="1" applyBorder="1" applyFont="1">
      <alignment readingOrder="0" vertical="bottom"/>
    </xf>
    <xf borderId="12" fillId="8" fontId="4" numFmtId="0" xfId="0" applyAlignment="1" applyBorder="1" applyFill="1" applyFont="1">
      <alignment horizontal="center" readingOrder="0" vertical="center"/>
    </xf>
    <xf borderId="1" fillId="0" fontId="2" numFmtId="0" xfId="0" applyAlignment="1" applyBorder="1" applyFont="1">
      <alignment vertical="bottom"/>
    </xf>
    <xf borderId="12" fillId="0" fontId="5" numFmtId="0" xfId="0" applyBorder="1" applyFont="1"/>
    <xf borderId="0" fillId="0" fontId="1" numFmtId="0" xfId="0" applyAlignment="1" applyFont="1">
      <alignment horizontal="center" readingOrder="0" vertical="center"/>
    </xf>
    <xf borderId="4" fillId="7" fontId="4" numFmtId="0" xfId="0" applyAlignment="1" applyBorder="1" applyFont="1">
      <alignment horizontal="center" vertical="center"/>
    </xf>
    <xf borderId="15" fillId="0" fontId="2" numFmtId="0" xfId="0" applyAlignment="1" applyBorder="1" applyFont="1">
      <alignment vertical="bottom"/>
    </xf>
    <xf borderId="15" fillId="0" fontId="1" numFmtId="0" xfId="0" applyBorder="1" applyFont="1"/>
    <xf borderId="16" fillId="0" fontId="5" numFmtId="0" xfId="0" applyBorder="1" applyFont="1"/>
    <xf borderId="0" fillId="0" fontId="3" numFmtId="0" xfId="0" applyAlignment="1" applyFont="1">
      <alignment readingOrder="0"/>
    </xf>
    <xf borderId="5" fillId="0" fontId="1" numFmtId="0" xfId="0" applyBorder="1" applyFont="1"/>
    <xf borderId="12" fillId="9" fontId="4" numFmtId="0" xfId="0" applyAlignment="1" applyBorder="1" applyFill="1" applyFont="1">
      <alignment horizontal="center" readingOrder="0" vertical="center"/>
    </xf>
    <xf borderId="4" fillId="6" fontId="4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horizontal="center" vertical="center"/>
    </xf>
    <xf borderId="9" fillId="6" fontId="4" numFmtId="0" xfId="0" applyAlignment="1" applyBorder="1" applyFont="1">
      <alignment horizontal="center" vertical="center"/>
    </xf>
    <xf borderId="4" fillId="10" fontId="4" numFmtId="0" xfId="0" applyAlignment="1" applyBorder="1" applyFill="1" applyFont="1">
      <alignment horizontal="center" readingOrder="0" vertical="center"/>
    </xf>
    <xf borderId="1" fillId="0" fontId="6" numFmtId="0" xfId="0" applyAlignment="1" applyBorder="1" applyFont="1">
      <alignment horizontal="center"/>
    </xf>
    <xf borderId="1" fillId="3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57"/>
    <col customWidth="1" min="2" max="3" width="9.0"/>
    <col customWidth="1" min="4" max="4" width="8.71"/>
    <col customWidth="1" min="5" max="5" width="8.0"/>
  </cols>
  <sheetData>
    <row r="1">
      <c r="A1" s="6" t="s">
        <v>1</v>
      </c>
      <c r="B1" s="8">
        <v>4.0</v>
      </c>
      <c r="C1" s="8">
        <v>2.0</v>
      </c>
      <c r="D1" s="8">
        <v>2.0</v>
      </c>
      <c r="E1" s="7"/>
    </row>
    <row r="2">
      <c r="A2" s="10" t="s">
        <v>0</v>
      </c>
      <c r="B2" s="10" t="s">
        <v>16</v>
      </c>
      <c r="C2" s="10" t="s">
        <v>17</v>
      </c>
      <c r="D2" s="10" t="s">
        <v>19</v>
      </c>
      <c r="E2" s="10" t="s">
        <v>20</v>
      </c>
    </row>
    <row r="3">
      <c r="A3" s="11" t="s">
        <v>21</v>
      </c>
      <c r="B3" s="12">
        <v>15.0</v>
      </c>
      <c r="C3" s="14">
        <v>17.0</v>
      </c>
      <c r="D3" s="16">
        <v>18.0</v>
      </c>
      <c r="E3" s="17">
        <f t="shared" ref="E3:E20" si="1">B3*$B$1+C3*$C$1+D3*$D$1</f>
        <v>130</v>
      </c>
    </row>
    <row r="4">
      <c r="A4" s="11" t="s">
        <v>25</v>
      </c>
      <c r="B4" s="14">
        <v>18.0</v>
      </c>
      <c r="C4" s="12">
        <v>10.0</v>
      </c>
      <c r="D4" s="18">
        <v>13.0</v>
      </c>
      <c r="E4" s="17">
        <f t="shared" si="1"/>
        <v>118</v>
      </c>
    </row>
    <row r="5">
      <c r="A5" s="11" t="s">
        <v>31</v>
      </c>
      <c r="B5" s="14">
        <v>17.0</v>
      </c>
      <c r="C5" s="12">
        <v>14.0</v>
      </c>
      <c r="D5" s="18">
        <v>6.0</v>
      </c>
      <c r="E5" s="17">
        <f t="shared" si="1"/>
        <v>108</v>
      </c>
    </row>
    <row r="6">
      <c r="A6" s="11" t="s">
        <v>37</v>
      </c>
      <c r="B6" s="12">
        <v>14.0</v>
      </c>
      <c r="C6" s="12">
        <v>11.0</v>
      </c>
      <c r="D6" s="18">
        <v>15.0</v>
      </c>
      <c r="E6" s="17">
        <f t="shared" si="1"/>
        <v>108</v>
      </c>
    </row>
    <row r="7">
      <c r="A7" s="11" t="s">
        <v>42</v>
      </c>
      <c r="B7" s="14">
        <v>16.0</v>
      </c>
      <c r="C7" s="12">
        <v>8.0</v>
      </c>
      <c r="D7" s="18">
        <v>10.0</v>
      </c>
      <c r="E7" s="17">
        <f t="shared" si="1"/>
        <v>100</v>
      </c>
    </row>
    <row r="8">
      <c r="A8" s="11" t="s">
        <v>5</v>
      </c>
      <c r="B8" s="12">
        <v>13.0</v>
      </c>
      <c r="C8" s="14">
        <v>18.0</v>
      </c>
      <c r="D8" s="18">
        <v>5.0</v>
      </c>
      <c r="E8" s="17">
        <f t="shared" si="1"/>
        <v>98</v>
      </c>
    </row>
    <row r="9">
      <c r="A9" s="11" t="s">
        <v>27</v>
      </c>
      <c r="B9" s="12">
        <v>12.0</v>
      </c>
      <c r="C9" s="14">
        <v>16.0</v>
      </c>
      <c r="D9" s="18">
        <v>8.0</v>
      </c>
      <c r="E9" s="17">
        <f t="shared" si="1"/>
        <v>96</v>
      </c>
    </row>
    <row r="10">
      <c r="A10" s="11" t="s">
        <v>29</v>
      </c>
      <c r="B10" s="12">
        <v>6.0</v>
      </c>
      <c r="C10" s="12">
        <v>15.0</v>
      </c>
      <c r="D10" s="18">
        <v>12.0</v>
      </c>
      <c r="E10" s="17">
        <f t="shared" si="1"/>
        <v>78</v>
      </c>
    </row>
    <row r="11">
      <c r="A11" s="11" t="s">
        <v>35</v>
      </c>
      <c r="B11" s="12">
        <v>3.0</v>
      </c>
      <c r="C11" s="12">
        <v>12.0</v>
      </c>
      <c r="D11" s="16">
        <v>17.0</v>
      </c>
      <c r="E11" s="17">
        <f t="shared" si="1"/>
        <v>70</v>
      </c>
    </row>
    <row r="12">
      <c r="A12" s="11" t="s">
        <v>33</v>
      </c>
      <c r="B12" s="12">
        <v>4.0</v>
      </c>
      <c r="C12" s="12">
        <v>13.0</v>
      </c>
      <c r="D12" s="18">
        <v>11.0</v>
      </c>
      <c r="E12" s="17">
        <f t="shared" si="1"/>
        <v>64</v>
      </c>
    </row>
    <row r="13">
      <c r="A13" s="11" t="s">
        <v>40</v>
      </c>
      <c r="B13" s="12">
        <v>10.0</v>
      </c>
      <c r="C13" s="12">
        <v>9.0</v>
      </c>
      <c r="D13" s="18">
        <v>2.0</v>
      </c>
      <c r="E13" s="17">
        <f t="shared" si="1"/>
        <v>62</v>
      </c>
    </row>
    <row r="14">
      <c r="A14" s="11" t="s">
        <v>44</v>
      </c>
      <c r="B14" s="12">
        <v>11.0</v>
      </c>
      <c r="C14" s="12">
        <v>7.0</v>
      </c>
      <c r="D14" s="18">
        <v>1.0</v>
      </c>
      <c r="E14" s="17">
        <f t="shared" si="1"/>
        <v>60</v>
      </c>
    </row>
    <row r="15">
      <c r="A15" s="11" t="s">
        <v>50</v>
      </c>
      <c r="B15" s="12">
        <v>9.0</v>
      </c>
      <c r="C15" s="12">
        <v>4.0</v>
      </c>
      <c r="D15" s="18">
        <v>7.0</v>
      </c>
      <c r="E15" s="17">
        <f t="shared" si="1"/>
        <v>58</v>
      </c>
    </row>
    <row r="16">
      <c r="A16" s="11" t="s">
        <v>56</v>
      </c>
      <c r="B16" s="12">
        <v>7.0</v>
      </c>
      <c r="C16" s="12">
        <v>1.0</v>
      </c>
      <c r="D16" s="18">
        <v>14.0</v>
      </c>
      <c r="E16" s="17">
        <f t="shared" si="1"/>
        <v>58</v>
      </c>
    </row>
    <row r="17">
      <c r="A17" s="11" t="s">
        <v>46</v>
      </c>
      <c r="B17" s="12">
        <v>8.0</v>
      </c>
      <c r="C17" s="12">
        <v>6.0</v>
      </c>
      <c r="D17" s="18">
        <v>4.0</v>
      </c>
      <c r="E17" s="17">
        <f t="shared" si="1"/>
        <v>52</v>
      </c>
    </row>
    <row r="18">
      <c r="A18" s="11" t="s">
        <v>54</v>
      </c>
      <c r="B18" s="12">
        <v>1.0</v>
      </c>
      <c r="C18" s="12">
        <v>2.0</v>
      </c>
      <c r="D18" s="16">
        <v>16.0</v>
      </c>
      <c r="E18" s="17">
        <f t="shared" si="1"/>
        <v>40</v>
      </c>
    </row>
    <row r="19">
      <c r="A19" s="11" t="s">
        <v>48</v>
      </c>
      <c r="B19" s="12">
        <v>5.0</v>
      </c>
      <c r="C19" s="12">
        <v>5.0</v>
      </c>
      <c r="D19" s="18">
        <v>3.0</v>
      </c>
      <c r="E19" s="17">
        <f t="shared" si="1"/>
        <v>36</v>
      </c>
    </row>
    <row r="20">
      <c r="A20" s="11" t="s">
        <v>52</v>
      </c>
      <c r="B20" s="12">
        <v>2.0</v>
      </c>
      <c r="C20" s="12">
        <v>3.0</v>
      </c>
      <c r="D20" s="18">
        <v>9.0</v>
      </c>
      <c r="E20" s="17">
        <f t="shared" si="1"/>
        <v>32</v>
      </c>
    </row>
  </sheetData>
  <autoFilter ref="$A$2:$E$20">
    <sortState ref="A2:E20">
      <sortCondition descending="1" ref="B2:B20"/>
      <sortCondition ref="A2:A20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57"/>
    <col customWidth="1" min="2" max="2" width="7.43"/>
    <col customWidth="1" min="3" max="3" width="8.71"/>
  </cols>
  <sheetData>
    <row r="1">
      <c r="A1" s="1" t="s">
        <v>0</v>
      </c>
      <c r="B1" s="1" t="s">
        <v>3</v>
      </c>
      <c r="C1" s="1" t="s">
        <v>4</v>
      </c>
    </row>
    <row r="2">
      <c r="A2" s="3" t="s">
        <v>5</v>
      </c>
      <c r="B2" s="5" t="s">
        <v>7</v>
      </c>
      <c r="C2" s="12">
        <v>18.0</v>
      </c>
    </row>
    <row r="3">
      <c r="A3" s="11" t="s">
        <v>21</v>
      </c>
      <c r="B3" s="12" t="s">
        <v>26</v>
      </c>
      <c r="C3" s="12">
        <v>17.0</v>
      </c>
    </row>
    <row r="4">
      <c r="A4" s="11" t="s">
        <v>27</v>
      </c>
      <c r="B4" s="12" t="s">
        <v>28</v>
      </c>
      <c r="C4" s="12">
        <v>16.0</v>
      </c>
    </row>
    <row r="5">
      <c r="A5" s="3" t="s">
        <v>29</v>
      </c>
      <c r="B5" s="5" t="s">
        <v>30</v>
      </c>
      <c r="C5" s="12">
        <v>15.0</v>
      </c>
    </row>
    <row r="6">
      <c r="A6" s="11" t="s">
        <v>31</v>
      </c>
      <c r="B6" s="12" t="s">
        <v>32</v>
      </c>
      <c r="C6" s="12">
        <v>14.0</v>
      </c>
    </row>
    <row r="7">
      <c r="A7" s="11" t="s">
        <v>33</v>
      </c>
      <c r="B7" s="12" t="s">
        <v>34</v>
      </c>
      <c r="C7" s="12">
        <v>13.0</v>
      </c>
    </row>
    <row r="8">
      <c r="A8" s="11" t="s">
        <v>35</v>
      </c>
      <c r="B8" s="12" t="s">
        <v>36</v>
      </c>
      <c r="C8" s="12">
        <v>12.0</v>
      </c>
    </row>
    <row r="9">
      <c r="A9" s="11" t="s">
        <v>37</v>
      </c>
      <c r="B9" s="12" t="s">
        <v>38</v>
      </c>
      <c r="C9" s="12">
        <v>11.0</v>
      </c>
    </row>
    <row r="10">
      <c r="A10" s="11" t="s">
        <v>25</v>
      </c>
      <c r="B10" s="12" t="s">
        <v>39</v>
      </c>
      <c r="C10" s="12">
        <v>10.0</v>
      </c>
    </row>
    <row r="11">
      <c r="A11" s="11" t="s">
        <v>40</v>
      </c>
      <c r="B11" s="12" t="s">
        <v>41</v>
      </c>
      <c r="C11" s="12">
        <v>9.0</v>
      </c>
    </row>
    <row r="12">
      <c r="A12" s="11" t="s">
        <v>42</v>
      </c>
      <c r="B12" s="12" t="s">
        <v>43</v>
      </c>
      <c r="C12" s="12">
        <v>8.0</v>
      </c>
    </row>
    <row r="13">
      <c r="A13" s="11" t="s">
        <v>44</v>
      </c>
      <c r="B13" s="12" t="s">
        <v>45</v>
      </c>
      <c r="C13" s="12">
        <v>7.0</v>
      </c>
    </row>
    <row r="14">
      <c r="A14" s="11" t="s">
        <v>46</v>
      </c>
      <c r="B14" s="12" t="s">
        <v>47</v>
      </c>
      <c r="C14" s="12">
        <v>6.0</v>
      </c>
    </row>
    <row r="15">
      <c r="A15" s="11" t="s">
        <v>48</v>
      </c>
      <c r="B15" s="12" t="s">
        <v>49</v>
      </c>
      <c r="C15" s="12">
        <v>5.0</v>
      </c>
    </row>
    <row r="16">
      <c r="A16" s="11" t="s">
        <v>50</v>
      </c>
      <c r="B16" s="12" t="s">
        <v>51</v>
      </c>
      <c r="C16" s="12">
        <v>4.0</v>
      </c>
    </row>
    <row r="17">
      <c r="A17" s="11" t="s">
        <v>52</v>
      </c>
      <c r="B17" s="12" t="s">
        <v>53</v>
      </c>
      <c r="C17" s="12">
        <v>3.0</v>
      </c>
    </row>
    <row r="18">
      <c r="A18" s="11" t="s">
        <v>54</v>
      </c>
      <c r="B18" s="12" t="s">
        <v>55</v>
      </c>
      <c r="C18" s="12">
        <v>2.0</v>
      </c>
    </row>
    <row r="19">
      <c r="A19" s="11" t="s">
        <v>56</v>
      </c>
      <c r="B19" s="12">
        <v>0.0</v>
      </c>
      <c r="C19" s="12">
        <v>1.0</v>
      </c>
    </row>
  </sheetData>
  <autoFilter ref="$A$1:$C$19">
    <sortState ref="A1:C19">
      <sortCondition descending="1" ref="C1:C19"/>
      <sortCondition ref="A1:A19"/>
      <sortCondition ref="B1:B19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57"/>
    <col customWidth="1" min="2" max="15" width="3.0"/>
    <col customWidth="1" min="16" max="16" width="13.57"/>
    <col customWidth="1" min="19" max="19" width="12.29"/>
    <col customWidth="1" min="20" max="22" width="5.43"/>
    <col customWidth="1" min="23" max="23" width="4.0"/>
  </cols>
  <sheetData>
    <row r="1">
      <c r="A1" s="2" t="s">
        <v>2</v>
      </c>
      <c r="B1" s="4" t="s">
        <v>6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>
        <v>1.0</v>
      </c>
      <c r="J1" s="4">
        <v>2.0</v>
      </c>
      <c r="K1" s="4">
        <v>3.0</v>
      </c>
      <c r="L1" s="4">
        <v>4.0</v>
      </c>
      <c r="M1" s="4">
        <v>5.0</v>
      </c>
      <c r="N1" s="4">
        <v>6.0</v>
      </c>
      <c r="O1" s="4">
        <v>7.0</v>
      </c>
      <c r="P1" s="7"/>
      <c r="Q1" s="7"/>
      <c r="R1" s="7"/>
      <c r="S1" s="7"/>
      <c r="T1" s="7"/>
      <c r="U1" s="7"/>
      <c r="V1" s="7"/>
      <c r="W1" s="7"/>
    </row>
    <row r="2">
      <c r="A2" s="9"/>
      <c r="B2" s="4" t="s">
        <v>14</v>
      </c>
      <c r="I2" s="4" t="s">
        <v>15</v>
      </c>
      <c r="P2" s="8" t="s">
        <v>18</v>
      </c>
      <c r="Q2" s="1" t="s">
        <v>22</v>
      </c>
      <c r="R2" s="1" t="s">
        <v>23</v>
      </c>
      <c r="S2" s="8" t="s">
        <v>24</v>
      </c>
      <c r="T2" s="10" t="s">
        <v>4</v>
      </c>
      <c r="U2" s="10"/>
      <c r="V2" s="10" t="s">
        <v>4</v>
      </c>
      <c r="W2" s="7"/>
    </row>
    <row r="3">
      <c r="A3" s="11" t="s">
        <v>25</v>
      </c>
      <c r="B3" s="13">
        <v>5.0</v>
      </c>
      <c r="C3" s="13">
        <v>3.0</v>
      </c>
      <c r="D3" s="13">
        <v>7.0</v>
      </c>
      <c r="E3" s="13">
        <v>3.0</v>
      </c>
      <c r="F3" s="13">
        <v>5.0</v>
      </c>
      <c r="G3" s="13">
        <v>6.0</v>
      </c>
      <c r="H3" s="13">
        <v>3.0</v>
      </c>
      <c r="I3" s="15">
        <v>5.0</v>
      </c>
      <c r="J3" s="15">
        <v>4.0</v>
      </c>
      <c r="K3" s="15">
        <v>4.0</v>
      </c>
      <c r="L3" s="15">
        <v>4.0</v>
      </c>
      <c r="M3" s="15">
        <v>5.0</v>
      </c>
      <c r="N3" s="15">
        <v>5.0</v>
      </c>
      <c r="O3" s="15">
        <v>5.0</v>
      </c>
      <c r="P3" s="19">
        <f>VLOOKUP(B3,matrix,2)+VLOOKUP(C3,matrix,2)+VLOOKUP(D3,matrix,2)+VLOOKUP(E3,matrix,2)+VLOOKUP(F3,matrix,2)+VLOOKUP(G3,matrix,2)+VLOOKUP(H3,matrix,2)+VLOOKUP(I3,matrix,2)+VLOOKUP(J3,matrix,2)+VLOOKUP(K3,matrix,2)+VLOOKUP(L3,matrix,2)+VLOOKUP(M3,matrix,2)+VLOOKUP(N3,matrix,2)+VLOOKUP(O3,matrix,2)</f>
        <v>969</v>
      </c>
      <c r="Q3" s="20">
        <v>150.0</v>
      </c>
      <c r="R3" s="21">
        <f t="shared" ref="R3:R20" si="1">SUM(P3:Q3)</f>
        <v>1119</v>
      </c>
      <c r="S3" s="19">
        <f t="shared" ref="S3:S20" si="2">sum(B3:H3)</f>
        <v>32</v>
      </c>
      <c r="T3" s="12">
        <v>18.0</v>
      </c>
      <c r="U3" s="22"/>
      <c r="V3" s="12">
        <v>0.0</v>
      </c>
      <c r="W3" s="12">
        <v>0.0</v>
      </c>
    </row>
    <row r="4">
      <c r="A4" s="11" t="s">
        <v>31</v>
      </c>
      <c r="B4" s="13">
        <v>5.0</v>
      </c>
      <c r="C4" s="13">
        <v>4.0</v>
      </c>
      <c r="D4" s="13">
        <v>5.0</v>
      </c>
      <c r="E4" s="13">
        <v>7.0</v>
      </c>
      <c r="F4" s="13">
        <v>4.0</v>
      </c>
      <c r="G4" s="13">
        <v>3.0</v>
      </c>
      <c r="H4" s="13">
        <v>3.0</v>
      </c>
      <c r="I4" s="15">
        <v>3.0</v>
      </c>
      <c r="J4" s="15">
        <v>3.0</v>
      </c>
      <c r="K4" s="15">
        <v>7.0</v>
      </c>
      <c r="L4" s="15">
        <v>7.0</v>
      </c>
      <c r="M4" s="15">
        <v>3.0</v>
      </c>
      <c r="N4" s="15">
        <v>1.0</v>
      </c>
      <c r="O4" s="15">
        <v>7.0</v>
      </c>
      <c r="P4" s="19">
        <f>VLOOKUP(B4,matrix,2)+VLOOKUP(C4,matrix,2)+VLOOKUP(D4,matrix,2)+VLOOKUP(E4,matrix,2)+VLOOKUP(F4,matrix,2)+VLOOKUP(G4,matrix,2)+VLOOKUP(H4,matrix,2)+VLOOKUP(I4,matrix,2)+VLOOKUP(J4,matrix,2)+VLOOKUP(K4,matrix,2)+VLOOKUP(L4,matrix,2)+VLOOKUP(M4,matrix,2)+VLOOKUP(N4,matrix,2)+VLOOKUP(O4,matrix,2)</f>
        <v>939</v>
      </c>
      <c r="Q4" s="20">
        <v>150.0</v>
      </c>
      <c r="R4" s="21">
        <f t="shared" si="1"/>
        <v>1089</v>
      </c>
      <c r="S4" s="19">
        <f t="shared" si="2"/>
        <v>31</v>
      </c>
      <c r="T4" s="12">
        <v>17.0</v>
      </c>
      <c r="U4" s="22"/>
      <c r="V4" s="12">
        <v>1.0</v>
      </c>
      <c r="W4" s="12">
        <v>11.0</v>
      </c>
    </row>
    <row r="5">
      <c r="A5" s="11" t="s">
        <v>42</v>
      </c>
      <c r="B5" s="13">
        <v>1.0</v>
      </c>
      <c r="C5" s="13">
        <v>2.0</v>
      </c>
      <c r="D5" s="13">
        <v>5.0</v>
      </c>
      <c r="E5" s="13">
        <v>7.0</v>
      </c>
      <c r="F5" s="13">
        <v>3.0</v>
      </c>
      <c r="G5" s="13">
        <v>7.0</v>
      </c>
      <c r="H5" s="13">
        <v>4.0</v>
      </c>
      <c r="I5" s="15">
        <v>4.0</v>
      </c>
      <c r="J5" s="15">
        <v>5.0</v>
      </c>
      <c r="K5" s="15">
        <v>3.0</v>
      </c>
      <c r="L5" s="15">
        <v>3.0</v>
      </c>
      <c r="M5" s="15">
        <v>3.0</v>
      </c>
      <c r="N5" s="15">
        <v>7.0</v>
      </c>
      <c r="O5" s="15">
        <v>4.0</v>
      </c>
      <c r="P5" s="19">
        <f>VLOOKUP(B5,matrix,2)+VLOOKUP(C5,matrix,2)+VLOOKUP(D5,matrix,2)+VLOOKUP(E5,matrix,2)+VLOOKUP(F5,matrix,2)+VLOOKUP(G5,matrix,2)+VLOOKUP(H5,matrix,2)+VLOOKUP(I5,matrix,2)+VLOOKUP(J5,matrix,2)+VLOOKUP(K5,matrix,2)+VLOOKUP(L5,matrix,2)+VLOOKUP(M5,matrix,2)+VLOOKUP(N5,matrix,2)+VLOOKUP(O5,matrix,2)</f>
        <v>861</v>
      </c>
      <c r="Q5" s="20">
        <v>100.0</v>
      </c>
      <c r="R5" s="21">
        <f t="shared" si="1"/>
        <v>961</v>
      </c>
      <c r="S5" s="19">
        <f t="shared" si="2"/>
        <v>29</v>
      </c>
      <c r="T5" s="12">
        <v>16.0</v>
      </c>
      <c r="U5" s="22"/>
      <c r="V5" s="12">
        <v>2.0</v>
      </c>
      <c r="W5" s="12">
        <v>22.0</v>
      </c>
    </row>
    <row r="6">
      <c r="A6" s="11" t="s">
        <v>21</v>
      </c>
      <c r="B6" s="13">
        <v>5.0</v>
      </c>
      <c r="C6" s="13">
        <v>3.0</v>
      </c>
      <c r="D6" s="13">
        <v>5.0</v>
      </c>
      <c r="E6" s="13">
        <v>3.0</v>
      </c>
      <c r="F6" s="13">
        <v>3.0</v>
      </c>
      <c r="G6" s="13">
        <v>5.0</v>
      </c>
      <c r="H6" s="13">
        <v>2.0</v>
      </c>
      <c r="I6" s="15">
        <v>3.0</v>
      </c>
      <c r="J6" s="15">
        <v>3.0</v>
      </c>
      <c r="K6" s="15">
        <v>5.0</v>
      </c>
      <c r="L6" s="15">
        <v>1.0</v>
      </c>
      <c r="M6" s="30"/>
      <c r="N6" s="15">
        <v>7.0</v>
      </c>
      <c r="O6" s="15">
        <v>7.0</v>
      </c>
      <c r="P6" s="19">
        <f>VLOOKUP(B6,matrix,2)+VLOOKUP(C6,matrix,2)+VLOOKUP(D6,matrix,2)+VLOOKUP(E6,matrix,2)+VLOOKUP(F6,matrix,2)+VLOOKUP(G6,matrix,2)+VLOOKUP(H6,matrix,2)+VLOOKUP(I6,matrix,2)+VLOOKUP(J6,matrix,2)+VLOOKUP(K6,matrix,2)+VLOOKUP(L6,matrix,2)+VLOOKUP(M6,matrix,2)+VLOOKUP(N6,matrix,2)+VLOOKUP(O6,matrix,2)</f>
        <v>783</v>
      </c>
      <c r="Q6" s="20">
        <v>140.0</v>
      </c>
      <c r="R6" s="21">
        <f t="shared" si="1"/>
        <v>923</v>
      </c>
      <c r="S6" s="19">
        <f t="shared" si="2"/>
        <v>26</v>
      </c>
      <c r="T6" s="12">
        <v>15.0</v>
      </c>
      <c r="U6" s="22"/>
      <c r="V6" s="12">
        <v>3.0</v>
      </c>
      <c r="W6" s="12">
        <v>44.0</v>
      </c>
    </row>
    <row r="7">
      <c r="A7" s="11" t="s">
        <v>37</v>
      </c>
      <c r="B7" s="13">
        <v>4.0</v>
      </c>
      <c r="C7" s="13">
        <v>2.0</v>
      </c>
      <c r="D7" s="13">
        <v>5.0</v>
      </c>
      <c r="E7" s="13">
        <v>5.0</v>
      </c>
      <c r="F7" s="13">
        <v>3.0</v>
      </c>
      <c r="G7" s="13">
        <v>3.0</v>
      </c>
      <c r="H7" s="13">
        <v>7.0</v>
      </c>
      <c r="I7" s="15">
        <v>3.0</v>
      </c>
      <c r="J7" s="15">
        <v>7.0</v>
      </c>
      <c r="K7" s="15">
        <v>7.0</v>
      </c>
      <c r="L7" s="15">
        <v>5.0</v>
      </c>
      <c r="M7" s="15">
        <v>3.0</v>
      </c>
      <c r="N7" s="15">
        <v>3.0</v>
      </c>
      <c r="O7" s="15">
        <v>1.0</v>
      </c>
      <c r="P7" s="19">
        <f>VLOOKUP(B7,matrix,2)+VLOOKUP(C7,matrix,2)+VLOOKUP(D7,matrix,2)+VLOOKUP(E7,matrix,2)+VLOOKUP(F7,matrix,2)+VLOOKUP(G7,matrix,2)+VLOOKUP(H7,matrix,2)+VLOOKUP(I7,matrix,2)+VLOOKUP(J7,matrix,2)+VLOOKUP(K7,matrix,2)+VLOOKUP(L7,matrix,2)+VLOOKUP(M7,matrix,2)+VLOOKUP(N7,matrix,2)+VLOOKUP(O7,matrix,2)</f>
        <v>872</v>
      </c>
      <c r="Q7" s="20">
        <v>0.0</v>
      </c>
      <c r="R7" s="21">
        <f t="shared" si="1"/>
        <v>872</v>
      </c>
      <c r="S7" s="19">
        <f t="shared" si="2"/>
        <v>29</v>
      </c>
      <c r="T7" s="12">
        <v>14.0</v>
      </c>
      <c r="U7" s="22"/>
      <c r="V7" s="12">
        <v>4.0</v>
      </c>
      <c r="W7" s="12">
        <v>55.0</v>
      </c>
    </row>
    <row r="8">
      <c r="A8" s="11" t="s">
        <v>5</v>
      </c>
      <c r="B8" s="13">
        <v>2.0</v>
      </c>
      <c r="C8" s="13">
        <v>2.0</v>
      </c>
      <c r="D8" s="13">
        <v>7.0</v>
      </c>
      <c r="E8" s="13">
        <v>7.0</v>
      </c>
      <c r="F8" s="13">
        <v>2.0</v>
      </c>
      <c r="G8" s="13">
        <v>3.0</v>
      </c>
      <c r="H8" s="13">
        <v>3.0</v>
      </c>
      <c r="I8" s="15">
        <v>3.0</v>
      </c>
      <c r="J8" s="15">
        <v>4.0</v>
      </c>
      <c r="K8" s="15">
        <v>7.0</v>
      </c>
      <c r="L8" s="15">
        <v>5.0</v>
      </c>
      <c r="M8" s="15">
        <v>2.0</v>
      </c>
      <c r="N8" s="15">
        <v>2.0</v>
      </c>
      <c r="O8" s="15">
        <v>3.0</v>
      </c>
      <c r="P8" s="19">
        <f>VLOOKUP(B8,matrix,2)+VLOOKUP(C8,matrix,2)+VLOOKUP(D8,matrix,2)+VLOOKUP(E8,matrix,2)+VLOOKUP(F8,matrix,2)+VLOOKUP(G8,matrix,2)+VLOOKUP(H8,matrix,2)+VLOOKUP(I8,matrix,2)+VLOOKUP(J8,matrix,2)+VLOOKUP(K8,matrix,2)+VLOOKUP(L8,matrix,2)+VLOOKUP(M8,matrix,2)+VLOOKUP(N8,matrix,2)+VLOOKUP(O8,matrix,2)</f>
        <v>751</v>
      </c>
      <c r="Q8" s="20">
        <v>150.0</v>
      </c>
      <c r="R8" s="21">
        <f t="shared" si="1"/>
        <v>901</v>
      </c>
      <c r="S8" s="19">
        <f t="shared" si="2"/>
        <v>26</v>
      </c>
      <c r="T8" s="12">
        <v>13.0</v>
      </c>
      <c r="U8" s="22"/>
      <c r="V8" s="12">
        <v>5.0</v>
      </c>
      <c r="W8" s="12">
        <v>77.0</v>
      </c>
    </row>
    <row r="9">
      <c r="A9" s="11" t="s">
        <v>27</v>
      </c>
      <c r="B9" s="13">
        <v>1.0</v>
      </c>
      <c r="C9" s="13">
        <v>2.0</v>
      </c>
      <c r="D9" s="13">
        <v>3.0</v>
      </c>
      <c r="E9" s="13">
        <v>6.0</v>
      </c>
      <c r="F9" s="13">
        <v>5.0</v>
      </c>
      <c r="G9" s="13">
        <v>3.0</v>
      </c>
      <c r="H9" s="13">
        <v>3.0</v>
      </c>
      <c r="I9" s="15">
        <v>4.0</v>
      </c>
      <c r="J9" s="15">
        <v>2.0</v>
      </c>
      <c r="K9" s="15">
        <v>2.0</v>
      </c>
      <c r="L9" s="15">
        <v>3.0</v>
      </c>
      <c r="M9" s="15">
        <v>1.0</v>
      </c>
      <c r="N9" s="15">
        <v>7.0</v>
      </c>
      <c r="O9" s="15">
        <v>4.0</v>
      </c>
      <c r="P9" s="19">
        <f>VLOOKUP(B9,matrix,2)+VLOOKUP(C9,matrix,2)+VLOOKUP(D9,matrix,2)+VLOOKUP(E9,matrix,2)+VLOOKUP(F9,matrix,2)+VLOOKUP(G9,matrix,2)+VLOOKUP(H9,matrix,2)+VLOOKUP(I9,matrix,2)+VLOOKUP(J9,matrix,2)+VLOOKUP(K9,matrix,2)+VLOOKUP(L9,matrix,2)+VLOOKUP(M9,matrix,2)+VLOOKUP(N9,matrix,2)+VLOOKUP(O9,matrix,2)</f>
        <v>661</v>
      </c>
      <c r="Q9" s="20">
        <v>150.0</v>
      </c>
      <c r="R9" s="21">
        <f t="shared" si="1"/>
        <v>811</v>
      </c>
      <c r="S9" s="19">
        <f t="shared" si="2"/>
        <v>23</v>
      </c>
      <c r="T9" s="12">
        <v>12.0</v>
      </c>
      <c r="U9" s="22"/>
      <c r="V9" s="12">
        <v>6.0</v>
      </c>
      <c r="W9" s="12">
        <v>99.0</v>
      </c>
    </row>
    <row r="10">
      <c r="A10" s="11" t="s">
        <v>44</v>
      </c>
      <c r="B10" s="13">
        <v>4.0</v>
      </c>
      <c r="C10" s="13">
        <v>2.0</v>
      </c>
      <c r="D10" s="13">
        <v>4.0</v>
      </c>
      <c r="E10" s="13">
        <v>7.0</v>
      </c>
      <c r="F10" s="13">
        <v>5.0</v>
      </c>
      <c r="G10" s="13">
        <v>2.0</v>
      </c>
      <c r="H10" s="13">
        <v>2.0</v>
      </c>
      <c r="I10" s="15">
        <v>6.0</v>
      </c>
      <c r="J10" s="15">
        <v>2.0</v>
      </c>
      <c r="K10" s="15">
        <v>2.0</v>
      </c>
      <c r="L10" s="15">
        <v>7.0</v>
      </c>
      <c r="M10" s="15">
        <v>3.0</v>
      </c>
      <c r="N10" s="15">
        <v>4.0</v>
      </c>
      <c r="O10" s="15">
        <v>2.0</v>
      </c>
      <c r="P10" s="19">
        <f>VLOOKUP(B10,matrix,2)+VLOOKUP(C10,matrix,2)+VLOOKUP(D10,matrix,2)+VLOOKUP(E10,matrix,2)+VLOOKUP(F10,matrix,2)+VLOOKUP(G10,matrix,2)+VLOOKUP(H10,matrix,2)+VLOOKUP(I10,matrix,2)+VLOOKUP(J10,matrix,2)+VLOOKUP(K10,matrix,2)+VLOOKUP(L10,matrix,2)+VLOOKUP(M10,matrix,2)+VLOOKUP(N10,matrix,2)+VLOOKUP(O10,matrix,2)</f>
        <v>739</v>
      </c>
      <c r="Q10" s="20">
        <v>50.0</v>
      </c>
      <c r="R10" s="21">
        <f t="shared" si="1"/>
        <v>789</v>
      </c>
      <c r="S10" s="19">
        <f t="shared" si="2"/>
        <v>26</v>
      </c>
      <c r="T10" s="12">
        <v>11.0</v>
      </c>
      <c r="U10" s="22"/>
      <c r="V10" s="12">
        <v>7.0</v>
      </c>
      <c r="W10" s="12">
        <v>111.0</v>
      </c>
    </row>
    <row r="11">
      <c r="A11" s="11" t="s">
        <v>40</v>
      </c>
      <c r="B11" s="13">
        <v>2.0</v>
      </c>
      <c r="C11" s="13">
        <v>2.0</v>
      </c>
      <c r="D11" s="13">
        <v>3.0</v>
      </c>
      <c r="E11" s="13">
        <v>4.0</v>
      </c>
      <c r="F11" s="13">
        <v>7.0</v>
      </c>
      <c r="G11" s="13">
        <v>2.0</v>
      </c>
      <c r="H11" s="13">
        <v>2.0</v>
      </c>
      <c r="I11" s="15">
        <v>1.0</v>
      </c>
      <c r="J11" s="15">
        <v>2.0</v>
      </c>
      <c r="K11" s="15">
        <v>7.0</v>
      </c>
      <c r="L11" s="15">
        <v>7.0</v>
      </c>
      <c r="M11" s="15">
        <v>3.0</v>
      </c>
      <c r="N11" s="15">
        <v>1.0</v>
      </c>
      <c r="O11" s="15">
        <v>1.0</v>
      </c>
      <c r="P11" s="19">
        <f>VLOOKUP(B11,matrix,2)+VLOOKUP(C11,matrix,2)+VLOOKUP(D11,matrix,2)+VLOOKUP(E11,matrix,2)+VLOOKUP(F11,matrix,2)+VLOOKUP(G11,matrix,2)+VLOOKUP(H11,matrix,2)+VLOOKUP(I11,matrix,2)+VLOOKUP(J11,matrix,2)+VLOOKUP(K11,matrix,2)+VLOOKUP(L11,matrix,2)+VLOOKUP(M11,matrix,2)+VLOOKUP(N11,matrix,2)+VLOOKUP(O11,matrix,2)</f>
        <v>619</v>
      </c>
      <c r="Q11" s="20">
        <v>150.0</v>
      </c>
      <c r="R11" s="21">
        <f t="shared" si="1"/>
        <v>769</v>
      </c>
      <c r="S11" s="19">
        <f t="shared" si="2"/>
        <v>22</v>
      </c>
      <c r="T11" s="12">
        <v>10.0</v>
      </c>
    </row>
    <row r="12">
      <c r="A12" s="11" t="s">
        <v>50</v>
      </c>
      <c r="B12" s="13">
        <v>2.0</v>
      </c>
      <c r="C12" s="13">
        <v>4.0</v>
      </c>
      <c r="D12" s="13">
        <v>7.0</v>
      </c>
      <c r="E12" s="13">
        <v>2.0</v>
      </c>
      <c r="F12" s="13">
        <v>2.0</v>
      </c>
      <c r="G12" s="13">
        <v>4.0</v>
      </c>
      <c r="H12" s="13">
        <v>3.0</v>
      </c>
      <c r="I12" s="15">
        <v>2.0</v>
      </c>
      <c r="J12" s="15">
        <v>3.0</v>
      </c>
      <c r="K12" s="15">
        <v>7.0</v>
      </c>
      <c r="L12" s="15">
        <v>7.0</v>
      </c>
      <c r="M12" s="15">
        <v>1.0</v>
      </c>
      <c r="N12" s="15">
        <v>1.0</v>
      </c>
      <c r="O12" s="15">
        <v>3.0</v>
      </c>
      <c r="P12" s="19">
        <f>VLOOKUP(B12,matrix,2)+VLOOKUP(C12,matrix,2)+VLOOKUP(D12,matrix,2)+VLOOKUP(E12,matrix,2)+VLOOKUP(F12,matrix,2)+VLOOKUP(G12,matrix,2)+VLOOKUP(H12,matrix,2)+VLOOKUP(I12,matrix,2)+VLOOKUP(J12,matrix,2)+VLOOKUP(K12,matrix,2)+VLOOKUP(L12,matrix,2)+VLOOKUP(M12,matrix,2)+VLOOKUP(N12,matrix,2)+VLOOKUP(O12,matrix,2)</f>
        <v>685</v>
      </c>
      <c r="Q12" s="20">
        <v>70.0</v>
      </c>
      <c r="R12" s="21">
        <f t="shared" si="1"/>
        <v>755</v>
      </c>
      <c r="S12" s="19">
        <f t="shared" si="2"/>
        <v>24</v>
      </c>
      <c r="T12" s="12">
        <v>9.0</v>
      </c>
    </row>
    <row r="13">
      <c r="A13" s="11" t="s">
        <v>46</v>
      </c>
      <c r="B13" s="13">
        <v>2.0</v>
      </c>
      <c r="C13" s="13">
        <v>1.0</v>
      </c>
      <c r="D13" s="13">
        <v>2.0</v>
      </c>
      <c r="E13" s="13">
        <v>7.0</v>
      </c>
      <c r="F13" s="13">
        <v>5.0</v>
      </c>
      <c r="G13" s="13">
        <v>1.0</v>
      </c>
      <c r="H13" s="13">
        <v>2.0</v>
      </c>
      <c r="I13" s="15">
        <v>4.0</v>
      </c>
      <c r="J13" s="15">
        <v>2.0</v>
      </c>
      <c r="K13" s="15">
        <v>3.0</v>
      </c>
      <c r="L13" s="15">
        <v>2.0</v>
      </c>
      <c r="M13" s="15">
        <v>1.0</v>
      </c>
      <c r="N13" s="15">
        <v>7.0</v>
      </c>
      <c r="O13" s="15">
        <v>1.0</v>
      </c>
      <c r="P13" s="19">
        <f>VLOOKUP(B13,matrix,2)+VLOOKUP(C13,matrix,2)+VLOOKUP(D13,matrix,2)+VLOOKUP(E13,matrix,2)+VLOOKUP(F13,matrix,2)+VLOOKUP(G13,matrix,2)+VLOOKUP(H13,matrix,2)+VLOOKUP(I13,matrix,2)+VLOOKUP(J13,matrix,2)+VLOOKUP(K13,matrix,2)+VLOOKUP(L13,matrix,2)+VLOOKUP(M13,matrix,2)+VLOOKUP(N13,matrix,2)+VLOOKUP(O13,matrix,2)</f>
        <v>552</v>
      </c>
      <c r="Q13" s="20">
        <v>130.0</v>
      </c>
      <c r="R13" s="21">
        <f t="shared" si="1"/>
        <v>682</v>
      </c>
      <c r="S13" s="19">
        <f t="shared" si="2"/>
        <v>20</v>
      </c>
      <c r="T13" s="12">
        <v>8.0</v>
      </c>
    </row>
    <row r="14">
      <c r="A14" s="11" t="s">
        <v>56</v>
      </c>
      <c r="B14" s="13">
        <v>3.0</v>
      </c>
      <c r="C14" s="13">
        <v>3.0</v>
      </c>
      <c r="D14" s="13">
        <v>5.0</v>
      </c>
      <c r="E14" s="13">
        <v>3.0</v>
      </c>
      <c r="F14" s="13">
        <v>1.0</v>
      </c>
      <c r="G14" s="13">
        <v>1.0</v>
      </c>
      <c r="H14" s="13">
        <v>1.0</v>
      </c>
      <c r="I14" s="15">
        <v>3.0</v>
      </c>
      <c r="J14" s="15">
        <v>1.0</v>
      </c>
      <c r="K14" s="15">
        <v>7.0</v>
      </c>
      <c r="L14" s="15">
        <v>1.0</v>
      </c>
      <c r="M14" s="30"/>
      <c r="N14" s="15">
        <v>2.0</v>
      </c>
      <c r="O14" s="15">
        <v>3.0</v>
      </c>
      <c r="P14" s="19">
        <f>VLOOKUP(B14,matrix,2)+VLOOKUP(C14,matrix,2)+VLOOKUP(D14,matrix,2)+VLOOKUP(E14,matrix,2)+VLOOKUP(F14,matrix,2)+VLOOKUP(G14,matrix,2)+VLOOKUP(H14,matrix,2)+VLOOKUP(I14,matrix,2)+VLOOKUP(J14,matrix,2)+VLOOKUP(K14,matrix,2)+VLOOKUP(L14,matrix,2)+VLOOKUP(M14,matrix,2)+VLOOKUP(N14,matrix,2)+VLOOKUP(O14,matrix,2)</f>
        <v>485</v>
      </c>
      <c r="Q14" s="20">
        <v>150.0</v>
      </c>
      <c r="R14" s="21">
        <f t="shared" si="1"/>
        <v>635</v>
      </c>
      <c r="S14" s="19">
        <f t="shared" si="2"/>
        <v>17</v>
      </c>
      <c r="T14" s="12">
        <v>7.0</v>
      </c>
    </row>
    <row r="15">
      <c r="A15" s="11" t="s">
        <v>29</v>
      </c>
      <c r="B15" s="13">
        <v>4.0</v>
      </c>
      <c r="C15" s="13">
        <v>2.0</v>
      </c>
      <c r="D15" s="13">
        <v>6.0</v>
      </c>
      <c r="E15" s="13">
        <v>1.0</v>
      </c>
      <c r="F15" s="13">
        <v>1.0</v>
      </c>
      <c r="G15" s="13">
        <v>2.0</v>
      </c>
      <c r="H15" s="13">
        <v>3.0</v>
      </c>
      <c r="I15" s="15">
        <v>3.0</v>
      </c>
      <c r="J15" s="15">
        <v>4.0</v>
      </c>
      <c r="K15" s="15">
        <v>3.0</v>
      </c>
      <c r="L15" s="30"/>
      <c r="M15" s="15">
        <v>1.0</v>
      </c>
      <c r="N15" s="15">
        <v>3.0</v>
      </c>
      <c r="O15" s="15">
        <v>5.0</v>
      </c>
      <c r="P15" s="19">
        <f>VLOOKUP(B15,matrix,2)+VLOOKUP(C15,matrix,2)+VLOOKUP(D15,matrix,2)+VLOOKUP(E15,matrix,2)+VLOOKUP(F15,matrix,2)+VLOOKUP(G15,matrix,2)+VLOOKUP(H15,matrix,2)+VLOOKUP(I15,matrix,2)+VLOOKUP(J15,matrix,2)+VLOOKUP(K15,matrix,2)+VLOOKUP(L15,matrix,2)+VLOOKUP(M15,matrix,2)+VLOOKUP(N15,matrix,2)+VLOOKUP(O15,matrix,2)</f>
        <v>539</v>
      </c>
      <c r="Q15" s="20">
        <v>90.0</v>
      </c>
      <c r="R15" s="21">
        <f t="shared" si="1"/>
        <v>629</v>
      </c>
      <c r="S15" s="19">
        <f t="shared" si="2"/>
        <v>19</v>
      </c>
      <c r="T15" s="12">
        <v>6.0</v>
      </c>
    </row>
    <row r="16">
      <c r="A16" s="11" t="s">
        <v>48</v>
      </c>
      <c r="B16" s="13">
        <v>2.0</v>
      </c>
      <c r="C16" s="13">
        <v>3.0</v>
      </c>
      <c r="D16" s="13">
        <v>3.0</v>
      </c>
      <c r="E16" s="13">
        <v>7.0</v>
      </c>
      <c r="F16" s="13">
        <v>3.0</v>
      </c>
      <c r="G16" s="13">
        <v>2.0</v>
      </c>
      <c r="H16" s="13">
        <v>1.0</v>
      </c>
      <c r="I16" s="15">
        <v>1.0</v>
      </c>
      <c r="J16" s="15">
        <v>3.0</v>
      </c>
      <c r="K16" s="15">
        <v>6.0</v>
      </c>
      <c r="L16" s="15">
        <v>7.0</v>
      </c>
      <c r="M16" s="15">
        <v>2.0</v>
      </c>
      <c r="N16" s="15">
        <v>1.0</v>
      </c>
      <c r="O16" s="15">
        <v>1.0</v>
      </c>
      <c r="P16" s="19">
        <f>VLOOKUP(B16,matrix,2)+VLOOKUP(C16,matrix,2)+VLOOKUP(D16,matrix,2)+VLOOKUP(E16,matrix,2)+VLOOKUP(F16,matrix,2)+VLOOKUP(G16,matrix,2)+VLOOKUP(H16,matrix,2)+VLOOKUP(I16,matrix,2)+VLOOKUP(J16,matrix,2)+VLOOKUP(K16,matrix,2)+VLOOKUP(L16,matrix,2)+VLOOKUP(M16,matrix,2)+VLOOKUP(N16,matrix,2)+VLOOKUP(O16,matrix,2)</f>
        <v>607</v>
      </c>
      <c r="Q16" s="20">
        <v>20.0</v>
      </c>
      <c r="R16" s="21">
        <f t="shared" si="1"/>
        <v>627</v>
      </c>
      <c r="S16" s="19">
        <f t="shared" si="2"/>
        <v>21</v>
      </c>
      <c r="T16" s="12">
        <v>5.0</v>
      </c>
    </row>
    <row r="17">
      <c r="A17" s="11" t="s">
        <v>33</v>
      </c>
      <c r="B17" s="13">
        <v>1.0</v>
      </c>
      <c r="C17" s="13">
        <v>7.0</v>
      </c>
      <c r="D17" s="13">
        <v>1.0</v>
      </c>
      <c r="E17" s="13">
        <v>1.0</v>
      </c>
      <c r="F17" s="13">
        <v>1.0</v>
      </c>
      <c r="G17" s="13">
        <v>2.0</v>
      </c>
      <c r="H17" s="13">
        <v>7.0</v>
      </c>
      <c r="I17" s="15">
        <v>3.0</v>
      </c>
      <c r="J17" s="15">
        <v>2.0</v>
      </c>
      <c r="K17" s="15">
        <v>2.0</v>
      </c>
      <c r="L17" s="15">
        <v>2.0</v>
      </c>
      <c r="M17" s="15">
        <v>2.0</v>
      </c>
      <c r="N17" s="15">
        <v>7.0</v>
      </c>
      <c r="O17" s="15">
        <v>2.0</v>
      </c>
      <c r="P17" s="65">
        <f>VLOOKUP(B17,matrix,2)+VLOOKUP(C17,matrix,2)+VLOOKUP(D17,matrix,2)+VLOOKUP(E17,matrix,2)+VLOOKUP(F17,matrix,2)+VLOOKUP(G17,matrix,2)+VLOOKUP(H17,matrix,2)+VLOOKUP(I17,matrix,2)+VLOOKUP(J17,matrix,2)+VLOOKUP(K17,matrix,2)+VLOOKUP(L17,matrix,2)+VLOOKUP(M17,matrix,2)+VLOOKUP(N17,matrix,2)+VLOOKUP(O17,matrix,2)-80</f>
        <v>473</v>
      </c>
      <c r="Q17" s="20">
        <v>110.0</v>
      </c>
      <c r="R17" s="21">
        <f t="shared" si="1"/>
        <v>583</v>
      </c>
      <c r="S17" s="19">
        <f t="shared" si="2"/>
        <v>20</v>
      </c>
      <c r="T17" s="12">
        <v>4.0</v>
      </c>
    </row>
    <row r="18">
      <c r="A18" s="11" t="s">
        <v>35</v>
      </c>
      <c r="B18" s="13">
        <v>3.0</v>
      </c>
      <c r="C18" s="13">
        <v>3.0</v>
      </c>
      <c r="D18" s="13">
        <v>3.0</v>
      </c>
      <c r="E18" s="13">
        <v>5.0</v>
      </c>
      <c r="F18" s="13">
        <v>1.0</v>
      </c>
      <c r="G18" s="13">
        <v>1.0</v>
      </c>
      <c r="H18" s="13">
        <v>2.0</v>
      </c>
      <c r="I18" s="15">
        <v>3.0</v>
      </c>
      <c r="J18" s="30"/>
      <c r="K18" s="15">
        <v>2.0</v>
      </c>
      <c r="L18" s="30"/>
      <c r="M18" s="15">
        <v>3.0</v>
      </c>
      <c r="N18" s="15">
        <v>7.0</v>
      </c>
      <c r="O18" s="15">
        <v>3.0</v>
      </c>
      <c r="P18" s="19">
        <f>VLOOKUP(B18,matrix,2)+VLOOKUP(C18,matrix,2)+VLOOKUP(D18,matrix,2)+VLOOKUP(E18,matrix,2)+VLOOKUP(F18,matrix,2)+VLOOKUP(G18,matrix,2)+VLOOKUP(H18,matrix,2)+VLOOKUP(I18,matrix,2)+VLOOKUP(J18,matrix,2)+VLOOKUP(K18,matrix,2)+VLOOKUP(L18,matrix,2)+VLOOKUP(M18,matrix,2)+VLOOKUP(N18,matrix,2)+VLOOKUP(O18,matrix,2)</f>
        <v>518</v>
      </c>
      <c r="Q18" s="20">
        <v>60.0</v>
      </c>
      <c r="R18" s="21">
        <f t="shared" si="1"/>
        <v>578</v>
      </c>
      <c r="S18" s="19">
        <f t="shared" si="2"/>
        <v>18</v>
      </c>
      <c r="T18" s="12">
        <v>3.0</v>
      </c>
    </row>
    <row r="19">
      <c r="A19" s="11" t="s">
        <v>52</v>
      </c>
      <c r="B19" s="66"/>
      <c r="C19" s="13">
        <v>1.0</v>
      </c>
      <c r="D19" s="13">
        <v>6.0</v>
      </c>
      <c r="E19" s="13">
        <v>3.0</v>
      </c>
      <c r="F19" s="13">
        <v>3.0</v>
      </c>
      <c r="G19" s="13">
        <v>1.0</v>
      </c>
      <c r="H19" s="13">
        <v>3.0</v>
      </c>
      <c r="I19" s="15">
        <v>4.0</v>
      </c>
      <c r="J19" s="15">
        <v>3.0</v>
      </c>
      <c r="K19" s="15">
        <v>1.0</v>
      </c>
      <c r="L19" s="15">
        <v>2.0</v>
      </c>
      <c r="M19" s="15">
        <v>1.0</v>
      </c>
      <c r="N19" s="15">
        <v>2.0</v>
      </c>
      <c r="O19" s="15">
        <v>4.0</v>
      </c>
      <c r="P19" s="19">
        <f>VLOOKUP(B19,matrix,2)+VLOOKUP(C19,matrix,2)+VLOOKUP(D19,matrix,2)+VLOOKUP(E19,matrix,2)+VLOOKUP(F19,matrix,2)+VLOOKUP(G19,matrix,2)+VLOOKUP(H19,matrix,2)+VLOOKUP(I19,matrix,2)+VLOOKUP(J19,matrix,2)+VLOOKUP(K19,matrix,2)+VLOOKUP(L19,matrix,2)+VLOOKUP(M19,matrix,2)+VLOOKUP(N19,matrix,2)+VLOOKUP(O19,matrix,2)</f>
        <v>473</v>
      </c>
      <c r="Q19" s="20">
        <v>90.0</v>
      </c>
      <c r="R19" s="21">
        <f t="shared" si="1"/>
        <v>563</v>
      </c>
      <c r="S19" s="19">
        <f t="shared" si="2"/>
        <v>17</v>
      </c>
      <c r="T19" s="12">
        <v>2.0</v>
      </c>
    </row>
    <row r="20">
      <c r="A20" s="11" t="s">
        <v>54</v>
      </c>
      <c r="B20" s="13">
        <v>2.0</v>
      </c>
      <c r="C20" s="13">
        <v>3.0</v>
      </c>
      <c r="D20" s="13">
        <v>1.0</v>
      </c>
      <c r="E20" s="13">
        <v>1.0</v>
      </c>
      <c r="F20" s="13">
        <v>4.0</v>
      </c>
      <c r="G20" s="13">
        <v>1.0</v>
      </c>
      <c r="H20" s="13">
        <v>3.0</v>
      </c>
      <c r="I20" s="15">
        <v>1.0</v>
      </c>
      <c r="J20" s="15">
        <v>2.0</v>
      </c>
      <c r="K20" s="15">
        <v>1.0</v>
      </c>
      <c r="L20" s="15">
        <v>3.0</v>
      </c>
      <c r="M20" s="30"/>
      <c r="N20" s="15">
        <v>5.0</v>
      </c>
      <c r="O20" s="15">
        <v>3.0</v>
      </c>
      <c r="P20" s="19">
        <f>VLOOKUP(B20,matrix,2)+VLOOKUP(C20,matrix,2)+VLOOKUP(D20,matrix,2)+VLOOKUP(E20,matrix,2)+VLOOKUP(F20,matrix,2)+VLOOKUP(G20,matrix,2)+VLOOKUP(H20,matrix,2)+VLOOKUP(I20,matrix,2)+VLOOKUP(J20,matrix,2)+VLOOKUP(K20,matrix,2)+VLOOKUP(L20,matrix,2)+VLOOKUP(M20,matrix,2)+VLOOKUP(N20,matrix,2)+VLOOKUP(O20,matrix,2)</f>
        <v>407</v>
      </c>
      <c r="Q20" s="20">
        <v>140.0</v>
      </c>
      <c r="R20" s="21">
        <f t="shared" si="1"/>
        <v>547</v>
      </c>
      <c r="S20" s="19">
        <f t="shared" si="2"/>
        <v>15</v>
      </c>
      <c r="T20" s="12">
        <v>1.0</v>
      </c>
    </row>
  </sheetData>
  <mergeCells count="2">
    <mergeCell ref="I2:O2"/>
    <mergeCell ref="B2:H2"/>
  </mergeCell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57"/>
  </cols>
  <sheetData>
    <row r="1">
      <c r="A1" s="23" t="s">
        <v>0</v>
      </c>
      <c r="B1" s="23" t="s">
        <v>57</v>
      </c>
    </row>
    <row r="2">
      <c r="A2" s="11" t="s">
        <v>40</v>
      </c>
      <c r="B2" s="20">
        <v>150.0</v>
      </c>
    </row>
    <row r="3">
      <c r="A3" s="11" t="s">
        <v>50</v>
      </c>
      <c r="B3" s="20">
        <v>70.0</v>
      </c>
    </row>
    <row r="4">
      <c r="A4" s="11" t="s">
        <v>52</v>
      </c>
      <c r="B4" s="20">
        <v>90.0</v>
      </c>
    </row>
    <row r="5">
      <c r="A5" s="11" t="s">
        <v>48</v>
      </c>
      <c r="B5" s="20">
        <v>20.0</v>
      </c>
    </row>
    <row r="6">
      <c r="A6" s="11" t="s">
        <v>21</v>
      </c>
      <c r="B6" s="20">
        <v>140.0</v>
      </c>
    </row>
    <row r="7">
      <c r="A7" s="11" t="s">
        <v>35</v>
      </c>
      <c r="B7" s="20">
        <v>60.0</v>
      </c>
    </row>
    <row r="8">
      <c r="A8" s="11" t="s">
        <v>33</v>
      </c>
      <c r="B8" s="20">
        <v>110.0</v>
      </c>
    </row>
    <row r="9">
      <c r="A9" s="11" t="s">
        <v>42</v>
      </c>
      <c r="B9" s="20">
        <v>100.0</v>
      </c>
    </row>
    <row r="10">
      <c r="A10" s="11" t="s">
        <v>27</v>
      </c>
      <c r="B10" s="20">
        <v>150.0</v>
      </c>
    </row>
    <row r="11">
      <c r="A11" s="11" t="s">
        <v>31</v>
      </c>
      <c r="B11" s="20">
        <v>150.0</v>
      </c>
    </row>
    <row r="12">
      <c r="A12" s="11" t="s">
        <v>29</v>
      </c>
      <c r="B12" s="20">
        <v>90.0</v>
      </c>
    </row>
    <row r="13">
      <c r="A13" s="11" t="s">
        <v>25</v>
      </c>
      <c r="B13" s="20">
        <v>150.0</v>
      </c>
    </row>
    <row r="14">
      <c r="A14" s="11" t="s">
        <v>54</v>
      </c>
      <c r="B14" s="20">
        <v>140.0</v>
      </c>
    </row>
    <row r="15">
      <c r="A15" s="11" t="s">
        <v>5</v>
      </c>
      <c r="B15" s="20">
        <v>150.0</v>
      </c>
    </row>
    <row r="16">
      <c r="A16" s="11" t="s">
        <v>44</v>
      </c>
      <c r="B16" s="20">
        <v>50.0</v>
      </c>
    </row>
    <row r="17">
      <c r="A17" s="11" t="s">
        <v>37</v>
      </c>
      <c r="B17" s="20">
        <v>0.0</v>
      </c>
    </row>
    <row r="18">
      <c r="A18" s="11" t="s">
        <v>46</v>
      </c>
      <c r="B18" s="20">
        <v>130.0</v>
      </c>
    </row>
    <row r="19">
      <c r="A19" s="11" t="s">
        <v>56</v>
      </c>
      <c r="B19" s="20">
        <v>150.0</v>
      </c>
    </row>
  </sheetData>
  <autoFilter ref="$A$1:$B$19">
    <sortState ref="A1:B19">
      <sortCondition ref="A1:A19"/>
    </sortState>
  </autoFil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2.0"/>
    <col customWidth="1" min="2" max="3" width="6.14"/>
    <col customWidth="1" min="4" max="4" width="5.0"/>
    <col customWidth="1" min="5" max="5" width="23.57"/>
    <col customWidth="1" min="6" max="7" width="6.14"/>
    <col customWidth="1" min="8" max="8" width="5.0"/>
    <col customWidth="1" min="9" max="9" width="4.86"/>
    <col customWidth="1" min="10" max="10" width="23.57"/>
    <col customWidth="1" min="11" max="11" width="6.86"/>
    <col customWidth="1" min="12" max="12" width="7.29"/>
  </cols>
  <sheetData>
    <row r="1">
      <c r="A1" s="24" t="s">
        <v>0</v>
      </c>
      <c r="B1" s="26" t="s">
        <v>58</v>
      </c>
      <c r="C1" s="26" t="s">
        <v>59</v>
      </c>
      <c r="D1" s="26" t="s">
        <v>20</v>
      </c>
      <c r="E1" s="26"/>
      <c r="F1" s="26" t="s">
        <v>58</v>
      </c>
      <c r="G1" s="26" t="s">
        <v>59</v>
      </c>
      <c r="H1" s="26" t="s">
        <v>20</v>
      </c>
      <c r="J1" s="26" t="s">
        <v>60</v>
      </c>
      <c r="K1" s="26" t="s">
        <v>61</v>
      </c>
    </row>
    <row r="2">
      <c r="A2" s="28" t="s">
        <v>31</v>
      </c>
      <c r="B2" s="32">
        <v>12.0</v>
      </c>
      <c r="C2" s="32">
        <v>8.0</v>
      </c>
      <c r="D2" s="32">
        <f t="shared" ref="D2:D19" si="1">SUM(B2:C2)</f>
        <v>20</v>
      </c>
      <c r="E2" s="36" t="s">
        <v>62</v>
      </c>
      <c r="F2" s="32">
        <v>15.0</v>
      </c>
      <c r="G2" s="32">
        <v>14.0</v>
      </c>
      <c r="H2" s="32">
        <f t="shared" ref="H2:H19" si="2">SUM(F2:G2)</f>
        <v>29</v>
      </c>
      <c r="J2" s="38" t="s">
        <v>64</v>
      </c>
      <c r="K2" s="21">
        <v>76.0</v>
      </c>
    </row>
    <row r="3">
      <c r="A3" s="28" t="s">
        <v>31</v>
      </c>
      <c r="B3" s="32">
        <v>12.0</v>
      </c>
      <c r="C3" s="32">
        <v>9.0</v>
      </c>
      <c r="D3" s="32">
        <f t="shared" si="1"/>
        <v>21</v>
      </c>
      <c r="E3" s="36" t="s">
        <v>37</v>
      </c>
      <c r="F3" s="32">
        <v>20.0</v>
      </c>
      <c r="G3" s="32">
        <v>9.0</v>
      </c>
      <c r="H3" s="32">
        <f t="shared" si="2"/>
        <v>29</v>
      </c>
      <c r="J3" s="41" t="s">
        <v>56</v>
      </c>
      <c r="K3" s="21">
        <v>62.0</v>
      </c>
    </row>
    <row r="4">
      <c r="A4" s="28" t="s">
        <v>52</v>
      </c>
      <c r="B4" s="32">
        <v>14.0</v>
      </c>
      <c r="C4" s="32">
        <v>10.0</v>
      </c>
      <c r="D4" s="32">
        <f t="shared" si="1"/>
        <v>24</v>
      </c>
      <c r="E4" s="36" t="s">
        <v>37</v>
      </c>
      <c r="F4" s="32">
        <v>14.0</v>
      </c>
      <c r="G4" s="32">
        <v>13.0</v>
      </c>
      <c r="H4" s="32">
        <f t="shared" si="2"/>
        <v>27</v>
      </c>
      <c r="J4" s="41" t="s">
        <v>54</v>
      </c>
      <c r="K4" s="21">
        <v>58.0</v>
      </c>
    </row>
    <row r="5">
      <c r="A5" s="28" t="s">
        <v>56</v>
      </c>
      <c r="B5" s="32">
        <v>22.0</v>
      </c>
      <c r="C5" s="32">
        <v>9.0</v>
      </c>
      <c r="D5" s="32">
        <f t="shared" si="1"/>
        <v>31</v>
      </c>
      <c r="E5" s="36" t="s">
        <v>65</v>
      </c>
      <c r="F5" s="32">
        <v>15.0</v>
      </c>
      <c r="G5" s="32">
        <v>4.0</v>
      </c>
      <c r="H5" s="32">
        <f t="shared" si="2"/>
        <v>19</v>
      </c>
      <c r="J5" s="41" t="s">
        <v>35</v>
      </c>
      <c r="K5" s="21">
        <v>57.0</v>
      </c>
    </row>
    <row r="6">
      <c r="A6" s="28" t="s">
        <v>56</v>
      </c>
      <c r="B6" s="32">
        <v>16.0</v>
      </c>
      <c r="C6" s="32">
        <v>15.0</v>
      </c>
      <c r="D6" s="32">
        <f t="shared" si="1"/>
        <v>31</v>
      </c>
      <c r="E6" s="36" t="s">
        <v>54</v>
      </c>
      <c r="F6" s="32">
        <v>20.0</v>
      </c>
      <c r="G6" s="32">
        <v>9.0</v>
      </c>
      <c r="H6" s="32">
        <f t="shared" si="2"/>
        <v>29</v>
      </c>
      <c r="J6" s="41" t="s">
        <v>25</v>
      </c>
      <c r="K6" s="21">
        <v>57.0</v>
      </c>
    </row>
    <row r="7">
      <c r="A7" s="28" t="s">
        <v>65</v>
      </c>
      <c r="B7" s="32">
        <v>19.0</v>
      </c>
      <c r="C7" s="32">
        <v>3.0</v>
      </c>
      <c r="D7" s="32">
        <f t="shared" si="1"/>
        <v>22</v>
      </c>
      <c r="E7" s="36" t="s">
        <v>54</v>
      </c>
      <c r="F7" s="32">
        <v>23.0</v>
      </c>
      <c r="G7" s="32">
        <v>6.0</v>
      </c>
      <c r="H7" s="32">
        <f t="shared" si="2"/>
        <v>29</v>
      </c>
      <c r="J7" s="41" t="s">
        <v>63</v>
      </c>
      <c r="K7" s="21">
        <v>56.0</v>
      </c>
    </row>
    <row r="8">
      <c r="A8" s="28" t="s">
        <v>66</v>
      </c>
      <c r="B8" s="32">
        <v>5.0</v>
      </c>
      <c r="C8" s="32">
        <v>1.0</v>
      </c>
      <c r="D8" s="32">
        <f t="shared" si="1"/>
        <v>6</v>
      </c>
      <c r="E8" s="49" t="s">
        <v>64</v>
      </c>
      <c r="F8" s="32">
        <v>22.0</v>
      </c>
      <c r="G8" s="32">
        <v>17.0</v>
      </c>
      <c r="H8" s="32">
        <f t="shared" si="2"/>
        <v>39</v>
      </c>
      <c r="J8" s="41" t="s">
        <v>37</v>
      </c>
      <c r="K8" s="21">
        <v>56.0</v>
      </c>
    </row>
    <row r="9">
      <c r="A9" s="28" t="s">
        <v>66</v>
      </c>
      <c r="B9" s="32">
        <v>8.0</v>
      </c>
      <c r="C9" s="32">
        <v>5.0</v>
      </c>
      <c r="D9" s="32">
        <f t="shared" si="1"/>
        <v>13</v>
      </c>
      <c r="E9" s="36" t="s">
        <v>5</v>
      </c>
      <c r="F9" s="32">
        <v>22.0</v>
      </c>
      <c r="G9" s="32">
        <v>9.0</v>
      </c>
      <c r="H9" s="32">
        <f t="shared" si="2"/>
        <v>31</v>
      </c>
      <c r="J9" s="51" t="s">
        <v>42</v>
      </c>
      <c r="K9" s="21">
        <v>55.0</v>
      </c>
      <c r="L9" s="53" t="s">
        <v>68</v>
      </c>
    </row>
    <row r="10">
      <c r="A10" s="28" t="s">
        <v>64</v>
      </c>
      <c r="B10" s="32">
        <v>26.0</v>
      </c>
      <c r="C10" s="32">
        <v>11.0</v>
      </c>
      <c r="D10" s="32">
        <f t="shared" si="1"/>
        <v>37</v>
      </c>
      <c r="E10" s="36" t="s">
        <v>5</v>
      </c>
      <c r="F10" s="32">
        <v>9.0</v>
      </c>
      <c r="G10" s="32">
        <v>0.0</v>
      </c>
      <c r="H10" s="32">
        <f t="shared" si="2"/>
        <v>9</v>
      </c>
      <c r="J10" s="55" t="s">
        <v>69</v>
      </c>
      <c r="K10" s="56">
        <v>55.0</v>
      </c>
      <c r="L10" s="57"/>
      <c r="M10" s="58" t="s">
        <v>70</v>
      </c>
    </row>
    <row r="11">
      <c r="A11" s="28" t="s">
        <v>27</v>
      </c>
      <c r="B11" s="32">
        <v>19.0</v>
      </c>
      <c r="C11" s="32">
        <v>13.0</v>
      </c>
      <c r="D11" s="32">
        <f t="shared" si="1"/>
        <v>32</v>
      </c>
      <c r="E11" s="36" t="s">
        <v>40</v>
      </c>
      <c r="F11" s="32">
        <v>11.0</v>
      </c>
      <c r="G11" s="32">
        <v>6.0</v>
      </c>
      <c r="H11" s="32">
        <f t="shared" si="2"/>
        <v>17</v>
      </c>
      <c r="J11" s="28" t="s">
        <v>52</v>
      </c>
      <c r="K11" s="59">
        <v>53.0</v>
      </c>
    </row>
    <row r="12">
      <c r="A12" s="28" t="s">
        <v>27</v>
      </c>
      <c r="B12" s="32">
        <v>10.0</v>
      </c>
      <c r="C12" s="32">
        <v>9.0</v>
      </c>
      <c r="D12" s="32">
        <f t="shared" si="1"/>
        <v>19</v>
      </c>
      <c r="E12" s="36" t="s">
        <v>25</v>
      </c>
      <c r="F12" s="32">
        <v>14.0</v>
      </c>
      <c r="G12" s="32">
        <v>12.0</v>
      </c>
      <c r="H12" s="32">
        <f t="shared" si="2"/>
        <v>26</v>
      </c>
      <c r="J12" s="41" t="s">
        <v>27</v>
      </c>
      <c r="K12" s="21">
        <v>51.0</v>
      </c>
    </row>
    <row r="13">
      <c r="A13" s="28" t="s">
        <v>40</v>
      </c>
      <c r="B13" s="32">
        <v>9.0</v>
      </c>
      <c r="C13" s="32">
        <v>3.0</v>
      </c>
      <c r="D13" s="32">
        <f t="shared" si="1"/>
        <v>12</v>
      </c>
      <c r="E13" s="36" t="s">
        <v>25</v>
      </c>
      <c r="F13" s="32">
        <v>15.0</v>
      </c>
      <c r="G13" s="32">
        <v>16.0</v>
      </c>
      <c r="H13" s="32">
        <f t="shared" si="2"/>
        <v>31</v>
      </c>
      <c r="J13" s="41" t="s">
        <v>65</v>
      </c>
      <c r="K13" s="21">
        <v>41.0</v>
      </c>
    </row>
    <row r="14">
      <c r="A14" s="28" t="s">
        <v>63</v>
      </c>
      <c r="B14" s="32">
        <v>22.0</v>
      </c>
      <c r="C14" s="32">
        <v>11.0</v>
      </c>
      <c r="D14" s="32">
        <f t="shared" si="1"/>
        <v>33</v>
      </c>
      <c r="E14" s="36" t="s">
        <v>46</v>
      </c>
      <c r="F14" s="32">
        <v>9.0</v>
      </c>
      <c r="G14" s="32">
        <v>12.0</v>
      </c>
      <c r="H14" s="32">
        <f t="shared" si="2"/>
        <v>21</v>
      </c>
      <c r="J14" s="41" t="s">
        <v>31</v>
      </c>
      <c r="K14" s="21">
        <v>41.0</v>
      </c>
    </row>
    <row r="15">
      <c r="A15" s="28" t="s">
        <v>63</v>
      </c>
      <c r="B15" s="32">
        <v>18.0</v>
      </c>
      <c r="C15" s="32">
        <v>5.0</v>
      </c>
      <c r="D15" s="32">
        <f t="shared" si="1"/>
        <v>23</v>
      </c>
      <c r="E15" s="36" t="s">
        <v>35</v>
      </c>
      <c r="F15" s="32">
        <v>16.0</v>
      </c>
      <c r="G15" s="32">
        <v>8.0</v>
      </c>
      <c r="H15" s="32">
        <f t="shared" si="2"/>
        <v>24</v>
      </c>
      <c r="J15" s="41" t="s">
        <v>5</v>
      </c>
      <c r="K15" s="21">
        <v>40.0</v>
      </c>
    </row>
    <row r="16">
      <c r="A16" s="28" t="s">
        <v>46</v>
      </c>
      <c r="B16" s="32">
        <v>11.0</v>
      </c>
      <c r="C16" s="32">
        <v>7.0</v>
      </c>
      <c r="D16" s="32">
        <f t="shared" si="1"/>
        <v>18</v>
      </c>
      <c r="E16" s="36" t="s">
        <v>35</v>
      </c>
      <c r="F16" s="32">
        <v>16.0</v>
      </c>
      <c r="G16" s="32">
        <v>17.0</v>
      </c>
      <c r="H16" s="32">
        <f t="shared" si="2"/>
        <v>33</v>
      </c>
      <c r="J16" s="41" t="s">
        <v>46</v>
      </c>
      <c r="K16" s="21">
        <v>39.0</v>
      </c>
    </row>
    <row r="17">
      <c r="A17" s="28" t="s">
        <v>42</v>
      </c>
      <c r="B17" s="32">
        <v>15.0</v>
      </c>
      <c r="C17" s="32">
        <v>13.0</v>
      </c>
      <c r="D17" s="32">
        <f t="shared" si="1"/>
        <v>28</v>
      </c>
      <c r="E17" s="36" t="s">
        <v>69</v>
      </c>
      <c r="F17" s="32">
        <v>12.0</v>
      </c>
      <c r="G17" s="32">
        <v>12.0</v>
      </c>
      <c r="H17" s="32">
        <f t="shared" si="2"/>
        <v>24</v>
      </c>
      <c r="J17" s="41" t="s">
        <v>48</v>
      </c>
      <c r="K17" s="21">
        <v>37.0</v>
      </c>
    </row>
    <row r="18">
      <c r="A18" s="28" t="s">
        <v>42</v>
      </c>
      <c r="B18" s="32">
        <v>18.0</v>
      </c>
      <c r="C18" s="32">
        <v>9.0</v>
      </c>
      <c r="D18" s="32">
        <f t="shared" si="1"/>
        <v>27</v>
      </c>
      <c r="E18" s="36" t="s">
        <v>48</v>
      </c>
      <c r="F18" s="32">
        <v>13.0</v>
      </c>
      <c r="G18" s="32">
        <v>8.0</v>
      </c>
      <c r="H18" s="32">
        <f t="shared" si="2"/>
        <v>21</v>
      </c>
      <c r="J18" s="41" t="s">
        <v>40</v>
      </c>
      <c r="K18" s="21">
        <v>29.0</v>
      </c>
    </row>
    <row r="19">
      <c r="A19" s="28" t="s">
        <v>69</v>
      </c>
      <c r="B19" s="32">
        <v>15.0</v>
      </c>
      <c r="C19" s="32">
        <v>16.0</v>
      </c>
      <c r="D19" s="32">
        <f t="shared" si="1"/>
        <v>31</v>
      </c>
      <c r="E19" s="36" t="s">
        <v>48</v>
      </c>
      <c r="F19" s="32">
        <v>10.0</v>
      </c>
      <c r="G19" s="32">
        <v>6.0</v>
      </c>
      <c r="H19" s="32">
        <f t="shared" si="2"/>
        <v>16</v>
      </c>
      <c r="J19" s="41" t="s">
        <v>66</v>
      </c>
      <c r="K19" s="21">
        <v>19.0</v>
      </c>
    </row>
  </sheetData>
  <mergeCells count="1">
    <mergeCell ref="L9:L10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0.14"/>
    <col customWidth="1" min="2" max="2" width="30.0"/>
    <col customWidth="1" min="3" max="3" width="16.0"/>
    <col customWidth="1" min="4" max="4" width="12.86"/>
    <col customWidth="1" min="5" max="5" width="13.86"/>
    <col customWidth="1" min="6" max="6" width="10.14"/>
    <col customWidth="1" min="7" max="7" width="3.57"/>
  </cols>
  <sheetData>
    <row r="1">
      <c r="A1" s="25" t="s">
        <v>21</v>
      </c>
      <c r="B1" s="27">
        <f>16+11+6+4</f>
        <v>37</v>
      </c>
      <c r="C1" s="29"/>
      <c r="D1" s="31"/>
      <c r="E1" s="29"/>
      <c r="F1" s="29"/>
      <c r="G1" s="29"/>
    </row>
    <row r="2">
      <c r="A2" s="33"/>
      <c r="B2" s="34" t="s">
        <v>21</v>
      </c>
      <c r="C2" s="35"/>
      <c r="D2" s="35"/>
      <c r="E2" s="35"/>
      <c r="F2" s="35"/>
      <c r="G2" s="35"/>
    </row>
    <row r="3">
      <c r="A3" s="37" t="s">
        <v>63</v>
      </c>
      <c r="B3" s="39">
        <f>19+7</f>
        <v>26</v>
      </c>
      <c r="C3" s="27">
        <f>12+16</f>
        <v>28</v>
      </c>
      <c r="D3" s="35"/>
      <c r="E3" s="35"/>
      <c r="F3" s="35"/>
      <c r="G3" s="35"/>
    </row>
    <row r="4">
      <c r="A4" s="40"/>
      <c r="B4" s="42"/>
      <c r="C4" s="43" t="s">
        <v>64</v>
      </c>
      <c r="D4" s="35"/>
      <c r="E4" s="35"/>
      <c r="F4" s="35"/>
      <c r="G4" s="35"/>
    </row>
    <row r="5">
      <c r="A5" s="44"/>
      <c r="B5" s="45"/>
      <c r="C5" s="46"/>
      <c r="D5" s="35"/>
      <c r="E5" s="35"/>
      <c r="F5" s="35"/>
      <c r="G5" s="35"/>
    </row>
    <row r="6">
      <c r="A6" s="47" t="s">
        <v>54</v>
      </c>
      <c r="B6" s="48">
        <f>17+14+11+7</f>
        <v>49</v>
      </c>
      <c r="C6" s="35">
        <f>14+9</f>
        <v>23</v>
      </c>
      <c r="D6" s="35"/>
      <c r="E6" s="35"/>
      <c r="F6" s="35"/>
      <c r="G6" s="35"/>
    </row>
    <row r="7">
      <c r="A7" s="33"/>
      <c r="B7" s="34" t="s">
        <v>54</v>
      </c>
      <c r="C7" s="35"/>
      <c r="D7" s="27">
        <f>14+9+6+2</f>
        <v>31</v>
      </c>
      <c r="E7" s="35"/>
      <c r="F7" s="35"/>
      <c r="G7" s="35"/>
    </row>
    <row r="8">
      <c r="A8" s="37" t="s">
        <v>25</v>
      </c>
      <c r="B8" s="39">
        <f>14+8+4+9</f>
        <v>35</v>
      </c>
      <c r="C8" s="42"/>
      <c r="D8" s="50" t="s">
        <v>67</v>
      </c>
      <c r="E8" s="35"/>
      <c r="F8" s="35"/>
      <c r="G8" s="35"/>
    </row>
    <row r="9">
      <c r="A9" s="40"/>
      <c r="B9" s="35"/>
      <c r="C9" s="42"/>
      <c r="D9" s="52"/>
      <c r="E9" s="35"/>
      <c r="F9" s="35"/>
      <c r="G9" s="35"/>
    </row>
    <row r="10">
      <c r="A10" s="44"/>
      <c r="B10" s="35"/>
      <c r="C10" s="42"/>
      <c r="D10" s="52"/>
      <c r="E10" s="35"/>
      <c r="F10" s="35"/>
      <c r="G10" s="35"/>
    </row>
    <row r="11">
      <c r="A11" s="37" t="s">
        <v>56</v>
      </c>
      <c r="B11" s="54">
        <f>16+10+3+9</f>
        <v>38</v>
      </c>
      <c r="C11" s="42"/>
      <c r="D11" s="46"/>
      <c r="E11" s="35"/>
      <c r="F11" s="35"/>
      <c r="G11" s="35"/>
    </row>
    <row r="12">
      <c r="A12" s="33"/>
      <c r="B12" s="34" t="s">
        <v>37</v>
      </c>
      <c r="C12" s="35"/>
      <c r="D12" s="35">
        <f>6+8+3+1</f>
        <v>18</v>
      </c>
      <c r="E12" s="35"/>
      <c r="F12" s="35"/>
      <c r="G12" s="35"/>
    </row>
    <row r="13">
      <c r="A13" s="47" t="s">
        <v>37</v>
      </c>
      <c r="B13" s="35">
        <f>16+17+11+2</f>
        <v>46</v>
      </c>
      <c r="C13" s="27">
        <f>11+11+5+4</f>
        <v>31</v>
      </c>
      <c r="D13" s="35"/>
      <c r="E13" s="35"/>
      <c r="F13" s="35"/>
      <c r="G13" s="35"/>
    </row>
    <row r="14">
      <c r="A14" s="40"/>
      <c r="B14" s="42"/>
      <c r="C14" s="60" t="s">
        <v>71</v>
      </c>
      <c r="D14" s="35"/>
      <c r="E14" s="35"/>
      <c r="F14" s="35"/>
      <c r="G14" s="35"/>
    </row>
    <row r="15">
      <c r="A15" s="44"/>
      <c r="B15" s="42"/>
      <c r="C15" s="46"/>
      <c r="D15" s="35"/>
      <c r="E15" s="61" t="s">
        <v>72</v>
      </c>
      <c r="F15" s="27"/>
      <c r="G15" s="35"/>
    </row>
    <row r="16">
      <c r="A16" s="47" t="s">
        <v>35</v>
      </c>
      <c r="B16" s="27">
        <f>15+13+3+7</f>
        <v>38</v>
      </c>
      <c r="C16" s="35">
        <f>14+5</f>
        <v>19</v>
      </c>
      <c r="D16" s="42"/>
      <c r="E16" s="62" t="s">
        <v>54</v>
      </c>
      <c r="F16" s="46"/>
      <c r="G16" s="27">
        <f>28+12</f>
        <v>40</v>
      </c>
    </row>
    <row r="17">
      <c r="A17" s="33"/>
      <c r="B17" s="34" t="s">
        <v>35</v>
      </c>
      <c r="C17" s="35"/>
      <c r="D17" s="35"/>
      <c r="E17" s="63"/>
      <c r="F17" s="64" t="s">
        <v>73</v>
      </c>
      <c r="G17" s="46"/>
    </row>
    <row r="18">
      <c r="A18" s="37" t="s">
        <v>69</v>
      </c>
      <c r="B18" s="39">
        <f>18+12</f>
        <v>30</v>
      </c>
      <c r="C18" s="35"/>
      <c r="D18" s="42"/>
      <c r="E18" s="62" t="s">
        <v>74</v>
      </c>
      <c r="F18" s="46"/>
      <c r="G18" s="35">
        <f>12+5</f>
        <v>17</v>
      </c>
    </row>
    <row r="19">
      <c r="A19" s="40"/>
      <c r="B19" s="35"/>
      <c r="C19" s="35"/>
      <c r="D19" s="35"/>
      <c r="E19" s="35"/>
      <c r="F19" s="35"/>
      <c r="G19" s="35"/>
    </row>
    <row r="20">
      <c r="A20" s="40"/>
      <c r="B20" s="35"/>
      <c r="C20" s="35"/>
      <c r="D20" s="35"/>
      <c r="E20" s="35"/>
      <c r="F20" s="35"/>
      <c r="G20" s="35"/>
    </row>
  </sheetData>
  <mergeCells count="6">
    <mergeCell ref="C4:C5"/>
    <mergeCell ref="D8:D11"/>
    <mergeCell ref="C14:C15"/>
    <mergeCell ref="E16:F16"/>
    <mergeCell ref="F17:G17"/>
    <mergeCell ref="E18:F18"/>
  </mergeCells>
  <drawing r:id="rId1"/>
</worksheet>
</file>